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moya/Dropbox/94_vscode/uniform/"/>
    </mc:Choice>
  </mc:AlternateContent>
  <xr:revisionPtr revIDLastSave="0" documentId="8_{4B5D89F7-E212-5A40-B182-F241B6CE0A5C}" xr6:coauthVersionLast="47" xr6:coauthVersionMax="47" xr10:uidLastSave="{00000000-0000-0000-0000-000000000000}"/>
  <bookViews>
    <workbookView xWindow="2940" yWindow="2060" windowWidth="28300" windowHeight="17360" activeTab="3" xr2:uid="{15E10414-2D03-0F40-A03D-810D53E87D64}"/>
  </bookViews>
  <sheets>
    <sheet name="仕入先マスタ" sheetId="2" r:id="rId1"/>
    <sheet name="商品マスタ" sheetId="3" r:id="rId2"/>
    <sheet name="顧客マスタ" sheetId="4" r:id="rId3"/>
    <sheet name="販売データ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16" i="5" l="1"/>
  <c r="L15" i="5"/>
  <c r="L14" i="5"/>
  <c r="L13" i="5"/>
  <c r="L12" i="5"/>
  <c r="L11" i="5"/>
  <c r="L10" i="5"/>
  <c r="L9" i="5"/>
  <c r="L8" i="5"/>
  <c r="L7" i="5"/>
  <c r="L6" i="5"/>
  <c r="L5" i="5"/>
  <c r="L4" i="5"/>
  <c r="L3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K2" i="5"/>
  <c r="J2" i="5"/>
  <c r="I2" i="5"/>
  <c r="G2" i="5"/>
  <c r="F2" i="5"/>
  <c r="D2" i="5"/>
</calcChain>
</file>

<file path=xl/sharedStrings.xml><?xml version="1.0" encoding="utf-8"?>
<sst xmlns="http://schemas.openxmlformats.org/spreadsheetml/2006/main" count="410" uniqueCount="261">
  <si>
    <t>仕入先コード</t>
  </si>
  <si>
    <t>仕入先名</t>
  </si>
  <si>
    <t>担当者</t>
  </si>
  <si>
    <t>電話番号</t>
  </si>
  <si>
    <t>メール</t>
  </si>
  <si>
    <t>住所</t>
  </si>
  <si>
    <t>支払条件</t>
  </si>
  <si>
    <t>取引開始日</t>
  </si>
  <si>
    <t>S001</t>
  </si>
  <si>
    <t>東京アパレル工業㈱</t>
  </si>
  <si>
    <t>山田太郎</t>
  </si>
  <si>
    <t>03-1234-5678</t>
  </si>
  <si>
    <t>yamada@tokyo-apparel.co.jp</t>
  </si>
  <si>
    <t>東京都千代田区丸の内1-1-1</t>
  </si>
  <si>
    <t>月末締翌月末払</t>
  </si>
  <si>
    <t>S002</t>
  </si>
  <si>
    <t>大阪繊維商事㈱</t>
  </si>
  <si>
    <t>鈴木一郎</t>
  </si>
  <si>
    <t>06-2345-6789</t>
  </si>
  <si>
    <t>suzuki@osaka-seni.co.jp</t>
  </si>
  <si>
    <t>大阪府大阪市中央区本町2-3-4</t>
  </si>
  <si>
    <t>S003</t>
  </si>
  <si>
    <t>名古屋ユニフォーム㈱</t>
  </si>
  <si>
    <t>佐藤花子</t>
  </si>
  <si>
    <t>052-345-6789</t>
  </si>
  <si>
    <t>sato@nagoya-uniform.co.jp</t>
  </si>
  <si>
    <t>愛知県名古屋市中区栄3-5-6</t>
  </si>
  <si>
    <t>20日締翌月10日払</t>
  </si>
  <si>
    <t>S004</t>
  </si>
  <si>
    <t>福岡ワークウェア㈱</t>
  </si>
  <si>
    <t>田中健一</t>
  </si>
  <si>
    <t>092-456-7890</t>
  </si>
  <si>
    <t>tanaka@fukuoka-work.co.jp</t>
  </si>
  <si>
    <t>福岡県福岡市博多区博多駅前1-2-3</t>
  </si>
  <si>
    <t>S005</t>
  </si>
  <si>
    <t>札幌織物工業㈱</t>
  </si>
  <si>
    <t>高橋美咲</t>
  </si>
  <si>
    <t>011-567-8901</t>
  </si>
  <si>
    <t>takahashi@sapporo-textile.co.jp</t>
  </si>
  <si>
    <t>北海道札幌市中央区北1条西2</t>
  </si>
  <si>
    <t>月末締翌々月末払</t>
  </si>
  <si>
    <t>S006</t>
  </si>
  <si>
    <t>横浜被服㈱</t>
  </si>
  <si>
    <t>伊藤大輔</t>
  </si>
  <si>
    <t>045-678-9012</t>
  </si>
  <si>
    <t>ito@yokohama-hifuku.co.jp</t>
  </si>
  <si>
    <t>神奈川県横浜市西区みなとみらい4-5</t>
  </si>
  <si>
    <t>S007</t>
  </si>
  <si>
    <t>京都伝統繊維㈱</t>
  </si>
  <si>
    <t>渡辺さくら</t>
  </si>
  <si>
    <t>075-789-0123</t>
  </si>
  <si>
    <t>watanabe@kyoto-textile.co.jp</t>
  </si>
  <si>
    <t>京都府京都市下京区四条通烏丸</t>
  </si>
  <si>
    <t>15日締翌月15日払</t>
  </si>
  <si>
    <t>S008</t>
  </si>
  <si>
    <t>仙台ユニフォーム製作所</t>
  </si>
  <si>
    <t>中村翔太</t>
  </si>
  <si>
    <t>022-890-1234</t>
  </si>
  <si>
    <t>nakamura@sendai-uniform.co.jp</t>
  </si>
  <si>
    <t>宮城県仙台市青葉区中央1-3-1</t>
  </si>
  <si>
    <t>S009</t>
  </si>
  <si>
    <t>広島作業服商会㈱</t>
  </si>
  <si>
    <t>小林優子</t>
  </si>
  <si>
    <t>082-901-2345</t>
  </si>
  <si>
    <t>kobayashi@hiroshima-work.co.jp</t>
  </si>
  <si>
    <t>広島県広島市中区紙屋町1-2</t>
  </si>
  <si>
    <t>S010</t>
  </si>
  <si>
    <t>神戸ファッション㈱</t>
  </si>
  <si>
    <t>加藤雄一</t>
  </si>
  <si>
    <t>078-012-3456</t>
  </si>
  <si>
    <t>kato@kobe-fashion.co.jp</t>
  </si>
  <si>
    <t>兵庫県神戸市中央区三宮町1-1</t>
  </si>
  <si>
    <t>20日締翌月20日払</t>
  </si>
  <si>
    <t>S011</t>
  </si>
  <si>
    <t>千葉縫製工場㈱</t>
  </si>
  <si>
    <t>吉田直樹</t>
  </si>
  <si>
    <t>043-123-4567</t>
  </si>
  <si>
    <t>yoshida@chiba-housei.co.jp</t>
  </si>
  <si>
    <t>千葉県千葉市中央区中央2-3</t>
  </si>
  <si>
    <t>商品コード</t>
  </si>
  <si>
    <t>商品名</t>
  </si>
  <si>
    <t>カテゴリ</t>
  </si>
  <si>
    <t>サイズ</t>
  </si>
  <si>
    <t>カラー</t>
  </si>
  <si>
    <t>仕入単価</t>
  </si>
  <si>
    <t>卸売単価</t>
  </si>
  <si>
    <t>在庫数</t>
  </si>
  <si>
    <t>安全在庫</t>
  </si>
  <si>
    <t>備考</t>
  </si>
  <si>
    <t>P001</t>
  </si>
  <si>
    <t>作業服ジャケット</t>
  </si>
  <si>
    <t>作業服</t>
  </si>
  <si>
    <t>M</t>
  </si>
  <si>
    <t>ネイビー</t>
  </si>
  <si>
    <t>通年定番</t>
  </si>
  <si>
    <t>P002</t>
  </si>
  <si>
    <t>L</t>
  </si>
  <si>
    <t>P003</t>
  </si>
  <si>
    <t>LL</t>
  </si>
  <si>
    <t>P004</t>
  </si>
  <si>
    <t>作業ズボン</t>
  </si>
  <si>
    <t>グレー</t>
  </si>
  <si>
    <t>上下セット可</t>
  </si>
  <si>
    <t>P005</t>
  </si>
  <si>
    <t>ポロシャツ半袖</t>
  </si>
  <si>
    <t>シャツ</t>
  </si>
  <si>
    <t>ホワイト</t>
  </si>
  <si>
    <t>企業ロゴ刷り可</t>
  </si>
  <si>
    <t>P006</t>
  </si>
  <si>
    <t>P007</t>
  </si>
  <si>
    <t>コックコート</t>
  </si>
  <si>
    <t>食品用</t>
  </si>
  <si>
    <t>飲食店向け</t>
  </si>
  <si>
    <t>P008</t>
  </si>
  <si>
    <t>P009</t>
  </si>
  <si>
    <t>エプロン</t>
  </si>
  <si>
    <t>F</t>
  </si>
  <si>
    <t>P010</t>
  </si>
  <si>
    <t>ナーススクラブ</t>
  </si>
  <si>
    <t>医療用</t>
  </si>
  <si>
    <t>ピンク</t>
  </si>
  <si>
    <t>护師・介護向け</t>
  </si>
  <si>
    <t>P011</t>
  </si>
  <si>
    <t>P012</t>
  </si>
  <si>
    <t>白衣</t>
  </si>
  <si>
    <t>医師向け</t>
  </si>
  <si>
    <t>P013</t>
  </si>
  <si>
    <t>警備員制服上衣</t>
  </si>
  <si>
    <t>警備員</t>
  </si>
  <si>
    <t>警備会社向け</t>
  </si>
  <si>
    <t>P014</t>
  </si>
  <si>
    <t>ホテルスタッフベスト</t>
  </si>
  <si>
    <t>サービス業</t>
  </si>
  <si>
    <t>ブラック</t>
  </si>
  <si>
    <t>ホテル向け</t>
  </si>
  <si>
    <t>P015</t>
  </si>
  <si>
    <t>作業手袋</t>
  </si>
  <si>
    <t>小物</t>
  </si>
  <si>
    <t>チャコール</t>
  </si>
  <si>
    <t>消耗品</t>
  </si>
  <si>
    <t>P016</t>
  </si>
  <si>
    <t>安全靴</t>
  </si>
  <si>
    <t>履物</t>
  </si>
  <si>
    <t>26cm</t>
  </si>
  <si>
    <t>JIS規格適合</t>
  </si>
  <si>
    <t>P017</t>
  </si>
  <si>
    <t>ヘルメット</t>
  </si>
  <si>
    <t>保護具</t>
  </si>
  <si>
    <t>建設業向け</t>
  </si>
  <si>
    <t>顧客コード</t>
  </si>
  <si>
    <t>顧客名</t>
  </si>
  <si>
    <t>業種</t>
  </si>
  <si>
    <t>信用限度額</t>
  </si>
  <si>
    <t>C001</t>
  </si>
  <si>
    <t>株式会社ダイシン建設</t>
  </si>
  <si>
    <t>建設業</t>
  </si>
  <si>
    <t>松本茂</t>
  </si>
  <si>
    <t>03-1111-2222</t>
  </si>
  <si>
    <t>matsumoto@daishin-kensetsu.co.jp</t>
  </si>
  <si>
    <t>東京都港区芝公園 1-2-3</t>
  </si>
  <si>
    <t>C002</t>
  </si>
  <si>
    <t>さくらフードサービス㈱</t>
  </si>
  <si>
    <t>飲食業</t>
  </si>
  <si>
    <t>青木佳乃</t>
  </si>
  <si>
    <t>06-2222-3333</t>
  </si>
  <si>
    <t>aoki@sakura-food.co.jp</t>
  </si>
  <si>
    <t>大阪府大阪市北区棅田 2-3-4</t>
  </si>
  <si>
    <t>C003</t>
  </si>
  <si>
    <t>医療法人すずらん会</t>
  </si>
  <si>
    <t>医療</t>
  </si>
  <si>
    <t>森田香織</t>
  </si>
  <si>
    <t>052-333-4444</t>
  </si>
  <si>
    <t>morita@suzuran-iryou.or.jp</t>
  </si>
  <si>
    <t>愛知県名古屋市東区三の丸 3-4-5</t>
  </si>
  <si>
    <t>C004</t>
  </si>
  <si>
    <t>セキュリティサービスコスモス</t>
  </si>
  <si>
    <t>警備業</t>
  </si>
  <si>
    <t>長谷川健</t>
  </si>
  <si>
    <t>092-444-5555</t>
  </si>
  <si>
    <t>hasegawa@cosmos-security.co.jp</t>
  </si>
  <si>
    <t>福岡県福岡市中央区天神 4-5-6</t>
  </si>
  <si>
    <t>C005</t>
  </si>
  <si>
    <t>ホテルグランド札幌</t>
  </si>
  <si>
    <t>ホテル業</t>
  </si>
  <si>
    <t>阪本真理子</t>
  </si>
  <si>
    <t>011-555-6666</t>
  </si>
  <si>
    <t>sakamoto@grandhotel-sapporo.co.jp</t>
  </si>
  <si>
    <t>北海道札幌市中央区北五条西5</t>
  </si>
  <si>
    <t>C006</t>
  </si>
  <si>
    <t>トヨタ製作工業㈱</t>
  </si>
  <si>
    <t>製造業</t>
  </si>
  <si>
    <t>原田哲也</t>
  </si>
  <si>
    <t>045-666-7777</t>
  </si>
  <si>
    <t>harada@toyota-seisaku.co.jp</t>
  </si>
  <si>
    <t>神奈川県横浜市鶴見区岸谷 5-6-7</t>
  </si>
  <si>
    <t>C007</t>
  </si>
  <si>
    <t>京都老舗旅館 梅の室</t>
  </si>
  <si>
    <t>中河花乃</t>
  </si>
  <si>
    <t>075-777-8888</t>
  </si>
  <si>
    <t>nakagawa@umenoma-ryokan.co.jp</t>
  </si>
  <si>
    <t>京都府京都市東山区祈園</t>
  </si>
  <si>
    <t>C008</t>
  </si>
  <si>
    <t>仙台介護サービス㈱</t>
  </si>
  <si>
    <t>介護</t>
  </si>
  <si>
    <t>藤本裕子</t>
  </si>
  <si>
    <t>022-888-9999</t>
  </si>
  <si>
    <t>fujimoto@sendai-kaigo.co.jp</t>
  </si>
  <si>
    <t>宮城県仙台市青葉区上杉山 6-7-8</t>
  </si>
  <si>
    <t>C009</t>
  </si>
  <si>
    <t>ひろしま鉄工所㈱</t>
  </si>
  <si>
    <t>河井勇</t>
  </si>
  <si>
    <t>082-999-0000</t>
  </si>
  <si>
    <t>kawai@hiroshima-tekkou.co.jp</t>
  </si>
  <si>
    <t>広島県広島市南区宇品 7-8-9</t>
  </si>
  <si>
    <t>C010</t>
  </si>
  <si>
    <t>神戸レストラングループ</t>
  </si>
  <si>
    <t>島田涼介</t>
  </si>
  <si>
    <t>078-000-1111</t>
  </si>
  <si>
    <t>shimada@kobe-rest.co.jp</t>
  </si>
  <si>
    <t>兵庫県神戸市中央区元町 8-9-10</t>
  </si>
  <si>
    <t>C011</t>
  </si>
  <si>
    <t>千葉総合病院</t>
  </si>
  <si>
    <t>山本智子</t>
  </si>
  <si>
    <t>043-1234-5678</t>
  </si>
  <si>
    <t>yamamoto@chiba-hospital.or.jp</t>
  </si>
  <si>
    <t>千葉県千葉市中央区亮政 9-10-11</t>
  </si>
  <si>
    <t>C012</t>
  </si>
  <si>
    <t>スタービル三井㈱</t>
  </si>
  <si>
    <t>ビル管理</t>
  </si>
  <si>
    <t>井上隆</t>
  </si>
  <si>
    <t>03-2222-3333</t>
  </si>
  <si>
    <t>inoue@starbuild-mitsui.co.jp</t>
  </si>
  <si>
    <t>東京都新宿区西新宿 10-11-12</t>
  </si>
  <si>
    <t>伝票番号</t>
  </si>
  <si>
    <t>販売日</t>
  </si>
  <si>
    <t>数量</t>
  </si>
  <si>
    <t>単価</t>
  </si>
  <si>
    <t>金額（税抜）</t>
  </si>
  <si>
    <t>消費税</t>
  </si>
  <si>
    <t>金額（税込）</t>
  </si>
  <si>
    <t>ステータス</t>
  </si>
  <si>
    <t>T-2025001</t>
  </si>
  <si>
    <t>鈴木太郎</t>
  </si>
  <si>
    <t>完了</t>
  </si>
  <si>
    <t>T-2025002</t>
  </si>
  <si>
    <t>T-2025003</t>
  </si>
  <si>
    <t>T-2025004</t>
  </si>
  <si>
    <t>田中一郎</t>
  </si>
  <si>
    <t>T-2025005</t>
  </si>
  <si>
    <t>T-2025006</t>
  </si>
  <si>
    <t>T-2025007</t>
  </si>
  <si>
    <t>T-2025008</t>
  </si>
  <si>
    <t>T-2025009</t>
  </si>
  <si>
    <t>T-2025010</t>
  </si>
  <si>
    <t>T-2025011</t>
  </si>
  <si>
    <t>T-2025012</t>
  </si>
  <si>
    <t>T-2025013</t>
  </si>
  <si>
    <t>出荷済</t>
  </si>
  <si>
    <t>T-2025014</t>
  </si>
  <si>
    <t>T-2025015</t>
  </si>
  <si>
    <t>受注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</si>
</sst>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\¥#,##0"/>
  </numFmts>
  <fonts count="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FFFF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B8A04F0-69C8-C947-992A-9741C8611405}">
  <we:reference id="wa200009404" version="1.0.0.8" store="ja-JP" storeType="OMEX"/>
  <we:alternateReferences>
    <we:reference id="WA200009404" version="1.0.0.8" store="" storeType="OMEX"/>
  </we:alternateReferences>
  <we:properties>
    <we:property name="claude.fileId" value="&quot;a274e75f-6ede-4f0c-aa08-b470cae4ee4a&quot;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EA72-956F-C04C-81F3-04633BD24647}">
  <dimension ref="A1:H12"/>
  <sheetViews>
    <sheetView workbookViewId="0">
      <pane ySplit="1" topLeftCell="A2" activePane="bottomLeft" state="frozen"/>
      <selection pane="bottomLeft"/>
    </sheetView>
  </sheetViews>
  <sheetFormatPr baseColWidth="10" defaultRowHeight="20"/>
  <cols>
    <col min="1" max="8" width="18.570312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s="2">
        <v>43191</v>
      </c>
    </row>
    <row r="3" spans="1:8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14</v>
      </c>
      <c r="H3" s="2">
        <v>43631</v>
      </c>
    </row>
    <row r="4" spans="1:8">
      <c r="A4" t="s">
        <v>21</v>
      </c>
      <c r="B4" t="s">
        <v>22</v>
      </c>
      <c r="C4" t="s">
        <v>23</v>
      </c>
      <c r="D4" t="s">
        <v>24</v>
      </c>
      <c r="E4" t="s">
        <v>25</v>
      </c>
      <c r="F4" t="s">
        <v>26</v>
      </c>
      <c r="G4" t="s">
        <v>27</v>
      </c>
      <c r="H4" s="2">
        <v>43900</v>
      </c>
    </row>
    <row r="5" spans="1:8">
      <c r="A5" t="s">
        <v>28</v>
      </c>
      <c r="B5" t="s">
        <v>29</v>
      </c>
      <c r="C5" t="s">
        <v>30</v>
      </c>
      <c r="D5" t="s">
        <v>31</v>
      </c>
      <c r="E5" t="s">
        <v>32</v>
      </c>
      <c r="F5" t="s">
        <v>33</v>
      </c>
      <c r="G5" t="s">
        <v>14</v>
      </c>
      <c r="H5" s="2">
        <v>42998</v>
      </c>
    </row>
    <row r="6" spans="1:8">
      <c r="A6" t="s">
        <v>34</v>
      </c>
      <c r="B6" t="s">
        <v>35</v>
      </c>
      <c r="C6" t="s">
        <v>36</v>
      </c>
      <c r="D6" t="s">
        <v>37</v>
      </c>
      <c r="E6" t="s">
        <v>38</v>
      </c>
      <c r="F6" t="s">
        <v>39</v>
      </c>
      <c r="G6" t="s">
        <v>40</v>
      </c>
      <c r="H6" s="2">
        <v>44211</v>
      </c>
    </row>
    <row r="7" spans="1:8">
      <c r="A7" t="s">
        <v>41</v>
      </c>
      <c r="B7" t="s">
        <v>42</v>
      </c>
      <c r="C7" t="s">
        <v>43</v>
      </c>
      <c r="D7" t="s">
        <v>44</v>
      </c>
      <c r="E7" t="s">
        <v>45</v>
      </c>
      <c r="F7" t="s">
        <v>46</v>
      </c>
      <c r="G7" t="s">
        <v>14</v>
      </c>
      <c r="H7" s="2">
        <v>43770</v>
      </c>
    </row>
    <row r="8" spans="1:8">
      <c r="A8" t="s">
        <v>47</v>
      </c>
      <c r="B8" t="s">
        <v>48</v>
      </c>
      <c r="C8" t="s">
        <v>49</v>
      </c>
      <c r="D8" t="s">
        <v>50</v>
      </c>
      <c r="E8" t="s">
        <v>51</v>
      </c>
      <c r="F8" t="s">
        <v>52</v>
      </c>
      <c r="G8" t="s">
        <v>53</v>
      </c>
      <c r="H8" s="2">
        <v>44037</v>
      </c>
    </row>
    <row r="9" spans="1:8">
      <c r="A9" t="s">
        <v>54</v>
      </c>
      <c r="B9" t="s">
        <v>55</v>
      </c>
      <c r="C9" t="s">
        <v>56</v>
      </c>
      <c r="D9" t="s">
        <v>57</v>
      </c>
      <c r="E9" t="s">
        <v>58</v>
      </c>
      <c r="F9" t="s">
        <v>59</v>
      </c>
      <c r="G9" t="s">
        <v>14</v>
      </c>
      <c r="H9" s="2">
        <v>44602</v>
      </c>
    </row>
    <row r="10" spans="1:8">
      <c r="A10" t="s">
        <v>60</v>
      </c>
      <c r="B10" t="s">
        <v>61</v>
      </c>
      <c r="C10" t="s">
        <v>62</v>
      </c>
      <c r="D10" t="s">
        <v>63</v>
      </c>
      <c r="E10" t="s">
        <v>64</v>
      </c>
      <c r="F10" t="s">
        <v>65</v>
      </c>
      <c r="G10" t="s">
        <v>14</v>
      </c>
      <c r="H10" s="2">
        <v>43439</v>
      </c>
    </row>
    <row r="11" spans="1:8">
      <c r="A11" t="s">
        <v>66</v>
      </c>
      <c r="B11" t="s">
        <v>67</v>
      </c>
      <c r="C11" t="s">
        <v>68</v>
      </c>
      <c r="D11" t="s">
        <v>69</v>
      </c>
      <c r="E11" t="s">
        <v>70</v>
      </c>
      <c r="F11" t="s">
        <v>71</v>
      </c>
      <c r="G11" t="s">
        <v>72</v>
      </c>
      <c r="H11" s="2">
        <v>44438</v>
      </c>
    </row>
    <row r="12" spans="1:8">
      <c r="A12" t="s">
        <v>73</v>
      </c>
      <c r="B12" t="s">
        <v>74</v>
      </c>
      <c r="C12" t="s">
        <v>75</v>
      </c>
      <c r="D12" t="s">
        <v>76</v>
      </c>
      <c r="E12" t="s">
        <v>77</v>
      </c>
      <c r="F12" t="s">
        <v>78</v>
      </c>
      <c r="G12" t="s">
        <v>14</v>
      </c>
      <c r="H12" s="2">
        <v>45017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6E47-F823-EC4E-A5E4-731C81B82773}">
  <dimension ref="A1:K18"/>
  <sheetViews>
    <sheetView workbookViewId="0">
      <pane ySplit="1" topLeftCell="A2" activePane="bottomLeft" state="frozen"/>
      <selection pane="bottomLeft"/>
    </sheetView>
  </sheetViews>
  <sheetFormatPr baseColWidth="10" defaultRowHeight="20"/>
  <cols>
    <col min="1" max="11" width="15.7109375" customWidth="1"/>
  </cols>
  <sheetData>
    <row r="1" spans="1:11">
      <c r="A1" s="1" t="s">
        <v>79</v>
      </c>
      <c r="B1" s="1" t="s">
        <v>80</v>
      </c>
      <c r="C1" s="1" t="s">
        <v>81</v>
      </c>
      <c r="D1" s="1" t="s">
        <v>82</v>
      </c>
      <c r="E1" s="1" t="s">
        <v>83</v>
      </c>
      <c r="F1" s="1" t="s">
        <v>0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88</v>
      </c>
    </row>
    <row r="2" spans="1:11">
      <c r="A2" t="s">
        <v>89</v>
      </c>
      <c r="B2" t="s">
        <v>90</v>
      </c>
      <c r="C2" t="s">
        <v>91</v>
      </c>
      <c r="D2" t="s">
        <v>92</v>
      </c>
      <c r="E2" t="s">
        <v>93</v>
      </c>
      <c r="F2" t="s">
        <v>8</v>
      </c>
      <c r="G2" s="3">
        <v>2800</v>
      </c>
      <c r="H2" s="3">
        <v>4500</v>
      </c>
      <c r="I2">
        <v>150</v>
      </c>
      <c r="J2">
        <v>50</v>
      </c>
      <c r="K2" t="s">
        <v>94</v>
      </c>
    </row>
    <row r="3" spans="1:11">
      <c r="A3" t="s">
        <v>95</v>
      </c>
      <c r="B3" t="s">
        <v>90</v>
      </c>
      <c r="C3" t="s">
        <v>91</v>
      </c>
      <c r="D3" t="s">
        <v>96</v>
      </c>
      <c r="E3" t="s">
        <v>93</v>
      </c>
      <c r="F3" t="s">
        <v>8</v>
      </c>
      <c r="G3" s="3">
        <v>2800</v>
      </c>
      <c r="H3" s="3">
        <v>4500</v>
      </c>
      <c r="I3">
        <v>200</v>
      </c>
      <c r="J3">
        <v>60</v>
      </c>
      <c r="K3" t="s">
        <v>94</v>
      </c>
    </row>
    <row r="4" spans="1:11">
      <c r="A4" t="s">
        <v>97</v>
      </c>
      <c r="B4" t="s">
        <v>90</v>
      </c>
      <c r="C4" t="s">
        <v>91</v>
      </c>
      <c r="D4" t="s">
        <v>98</v>
      </c>
      <c r="E4" t="s">
        <v>93</v>
      </c>
      <c r="F4" t="s">
        <v>8</v>
      </c>
      <c r="G4" s="3">
        <v>2900</v>
      </c>
      <c r="H4" s="3">
        <v>4700</v>
      </c>
      <c r="I4">
        <v>120</v>
      </c>
      <c r="J4">
        <v>40</v>
      </c>
      <c r="K4" t="s">
        <v>94</v>
      </c>
    </row>
    <row r="5" spans="1:11">
      <c r="A5" t="s">
        <v>99</v>
      </c>
      <c r="B5" t="s">
        <v>100</v>
      </c>
      <c r="C5" t="s">
        <v>91</v>
      </c>
      <c r="D5" t="s">
        <v>92</v>
      </c>
      <c r="E5" t="s">
        <v>101</v>
      </c>
      <c r="F5" t="s">
        <v>8</v>
      </c>
      <c r="G5" s="3">
        <v>2200</v>
      </c>
      <c r="H5" s="3">
        <v>3600</v>
      </c>
      <c r="I5">
        <v>180</v>
      </c>
      <c r="J5">
        <v>50</v>
      </c>
      <c r="K5" t="s">
        <v>102</v>
      </c>
    </row>
    <row r="6" spans="1:11">
      <c r="A6" t="s">
        <v>103</v>
      </c>
      <c r="B6" t="s">
        <v>104</v>
      </c>
      <c r="C6" t="s">
        <v>105</v>
      </c>
      <c r="D6" t="s">
        <v>92</v>
      </c>
      <c r="E6" t="s">
        <v>106</v>
      </c>
      <c r="F6" t="s">
        <v>41</v>
      </c>
      <c r="G6" s="3">
        <v>1500</v>
      </c>
      <c r="H6" s="3">
        <v>2500</v>
      </c>
      <c r="I6">
        <v>250</v>
      </c>
      <c r="J6">
        <v>80</v>
      </c>
      <c r="K6" t="s">
        <v>107</v>
      </c>
    </row>
    <row r="7" spans="1:11">
      <c r="A7" t="s">
        <v>108</v>
      </c>
      <c r="B7" t="s">
        <v>104</v>
      </c>
      <c r="C7" t="s">
        <v>105</v>
      </c>
      <c r="D7" t="s">
        <v>96</v>
      </c>
      <c r="E7" t="s">
        <v>106</v>
      </c>
      <c r="F7" t="s">
        <v>41</v>
      </c>
      <c r="G7" s="3">
        <v>1500</v>
      </c>
      <c r="H7" s="3">
        <v>2500</v>
      </c>
      <c r="I7">
        <v>280</v>
      </c>
      <c r="J7">
        <v>100</v>
      </c>
      <c r="K7" t="s">
        <v>107</v>
      </c>
    </row>
    <row r="8" spans="1:11">
      <c r="A8" t="s">
        <v>109</v>
      </c>
      <c r="B8" t="s">
        <v>110</v>
      </c>
      <c r="C8" t="s">
        <v>111</v>
      </c>
      <c r="D8" t="s">
        <v>92</v>
      </c>
      <c r="E8" t="s">
        <v>106</v>
      </c>
      <c r="F8" t="s">
        <v>47</v>
      </c>
      <c r="G8" s="3">
        <v>3500</v>
      </c>
      <c r="H8" s="3">
        <v>5800</v>
      </c>
      <c r="I8">
        <v>90</v>
      </c>
      <c r="J8">
        <v>30</v>
      </c>
      <c r="K8" t="s">
        <v>112</v>
      </c>
    </row>
    <row r="9" spans="1:11">
      <c r="A9" t="s">
        <v>113</v>
      </c>
      <c r="B9" t="s">
        <v>110</v>
      </c>
      <c r="C9" t="s">
        <v>111</v>
      </c>
      <c r="D9" t="s">
        <v>96</v>
      </c>
      <c r="E9" t="s">
        <v>106</v>
      </c>
      <c r="F9" t="s">
        <v>47</v>
      </c>
      <c r="G9" s="3">
        <v>3500</v>
      </c>
      <c r="H9" s="3">
        <v>5800</v>
      </c>
      <c r="I9">
        <v>110</v>
      </c>
      <c r="J9">
        <v>30</v>
      </c>
      <c r="K9" t="s">
        <v>112</v>
      </c>
    </row>
    <row r="10" spans="1:11">
      <c r="A10" t="s">
        <v>114</v>
      </c>
      <c r="B10" t="s">
        <v>115</v>
      </c>
      <c r="C10" t="s">
        <v>111</v>
      </c>
      <c r="D10" t="s">
        <v>116</v>
      </c>
      <c r="E10" t="s">
        <v>106</v>
      </c>
      <c r="F10" t="s">
        <v>47</v>
      </c>
      <c r="G10" s="3">
        <v>800</v>
      </c>
      <c r="H10" s="3">
        <v>1400</v>
      </c>
      <c r="I10">
        <v>400</v>
      </c>
      <c r="J10">
        <v>100</v>
      </c>
      <c r="K10" t="s">
        <v>112</v>
      </c>
    </row>
    <row r="11" spans="1:11">
      <c r="A11" t="s">
        <v>117</v>
      </c>
      <c r="B11" t="s">
        <v>118</v>
      </c>
      <c r="C11" t="s">
        <v>119</v>
      </c>
      <c r="D11" t="s">
        <v>92</v>
      </c>
      <c r="E11" t="s">
        <v>120</v>
      </c>
      <c r="F11" t="s">
        <v>54</v>
      </c>
      <c r="G11" s="3">
        <v>2400</v>
      </c>
      <c r="H11" s="3">
        <v>3900</v>
      </c>
      <c r="I11">
        <v>160</v>
      </c>
      <c r="J11">
        <v>50</v>
      </c>
      <c r="K11" t="s">
        <v>121</v>
      </c>
    </row>
    <row r="12" spans="1:11">
      <c r="A12" t="s">
        <v>122</v>
      </c>
      <c r="B12" t="s">
        <v>118</v>
      </c>
      <c r="C12" t="s">
        <v>119</v>
      </c>
      <c r="D12" t="s">
        <v>96</v>
      </c>
      <c r="E12" t="s">
        <v>120</v>
      </c>
      <c r="F12" t="s">
        <v>54</v>
      </c>
      <c r="G12" s="3">
        <v>2400</v>
      </c>
      <c r="H12" s="3">
        <v>3900</v>
      </c>
      <c r="I12">
        <v>140</v>
      </c>
      <c r="J12">
        <v>50</v>
      </c>
      <c r="K12" t="s">
        <v>121</v>
      </c>
    </row>
    <row r="13" spans="1:11">
      <c r="A13" t="s">
        <v>123</v>
      </c>
      <c r="B13" t="s">
        <v>124</v>
      </c>
      <c r="C13" t="s">
        <v>119</v>
      </c>
      <c r="D13" t="s">
        <v>92</v>
      </c>
      <c r="E13" t="s">
        <v>106</v>
      </c>
      <c r="F13" t="s">
        <v>54</v>
      </c>
      <c r="G13" s="3">
        <v>3200</v>
      </c>
      <c r="H13" s="3">
        <v>5200</v>
      </c>
      <c r="I13">
        <v>100</v>
      </c>
      <c r="J13">
        <v>30</v>
      </c>
      <c r="K13" t="s">
        <v>125</v>
      </c>
    </row>
    <row r="14" spans="1:11">
      <c r="A14" t="s">
        <v>126</v>
      </c>
      <c r="B14" t="s">
        <v>127</v>
      </c>
      <c r="C14" t="s">
        <v>128</v>
      </c>
      <c r="D14" t="s">
        <v>96</v>
      </c>
      <c r="E14" t="s">
        <v>101</v>
      </c>
      <c r="F14" t="s">
        <v>60</v>
      </c>
      <c r="G14" s="3">
        <v>4500</v>
      </c>
      <c r="H14" s="3">
        <v>7500</v>
      </c>
      <c r="I14">
        <v>80</v>
      </c>
      <c r="J14">
        <v>25</v>
      </c>
      <c r="K14" t="s">
        <v>129</v>
      </c>
    </row>
    <row r="15" spans="1:11">
      <c r="A15" t="s">
        <v>130</v>
      </c>
      <c r="B15" t="s">
        <v>131</v>
      </c>
      <c r="C15" t="s">
        <v>132</v>
      </c>
      <c r="D15" t="s">
        <v>92</v>
      </c>
      <c r="E15" t="s">
        <v>133</v>
      </c>
      <c r="F15" t="s">
        <v>66</v>
      </c>
      <c r="G15" s="3">
        <v>3800</v>
      </c>
      <c r="H15" s="3">
        <v>6200</v>
      </c>
      <c r="I15">
        <v>70</v>
      </c>
      <c r="J15">
        <v>20</v>
      </c>
      <c r="K15" t="s">
        <v>134</v>
      </c>
    </row>
    <row r="16" spans="1:11">
      <c r="A16" t="s">
        <v>135</v>
      </c>
      <c r="B16" t="s">
        <v>136</v>
      </c>
      <c r="C16" t="s">
        <v>137</v>
      </c>
      <c r="D16" t="s">
        <v>116</v>
      </c>
      <c r="E16" t="s">
        <v>138</v>
      </c>
      <c r="F16" t="s">
        <v>15</v>
      </c>
      <c r="G16" s="3">
        <v>180</v>
      </c>
      <c r="H16" s="3">
        <v>350</v>
      </c>
      <c r="I16">
        <v>1500</v>
      </c>
      <c r="J16">
        <v>500</v>
      </c>
      <c r="K16" t="s">
        <v>139</v>
      </c>
    </row>
    <row r="17" spans="1:11">
      <c r="A17" t="s">
        <v>140</v>
      </c>
      <c r="B17" t="s">
        <v>141</v>
      </c>
      <c r="C17" t="s">
        <v>142</v>
      </c>
      <c r="D17" t="s">
        <v>143</v>
      </c>
      <c r="E17" t="s">
        <v>133</v>
      </c>
      <c r="F17" t="s">
        <v>34</v>
      </c>
      <c r="G17" s="3">
        <v>4200</v>
      </c>
      <c r="H17" s="3">
        <v>6800</v>
      </c>
      <c r="I17">
        <v>90</v>
      </c>
      <c r="J17">
        <v>30</v>
      </c>
      <c r="K17" t="s">
        <v>144</v>
      </c>
    </row>
    <row r="18" spans="1:11">
      <c r="A18" t="s">
        <v>145</v>
      </c>
      <c r="B18" t="s">
        <v>146</v>
      </c>
      <c r="C18" t="s">
        <v>147</v>
      </c>
      <c r="D18" t="s">
        <v>116</v>
      </c>
      <c r="E18" t="s">
        <v>106</v>
      </c>
      <c r="F18" t="s">
        <v>34</v>
      </c>
      <c r="G18" s="3">
        <v>2800</v>
      </c>
      <c r="H18" s="3">
        <v>4500</v>
      </c>
      <c r="I18">
        <v>60</v>
      </c>
      <c r="J18">
        <v>20</v>
      </c>
      <c r="K18" t="s">
        <v>148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7415-41D2-904A-B5F3-D5E63E74AC0D}">
  <dimension ref="A1:J13"/>
  <sheetViews>
    <sheetView workbookViewId="0">
      <pane ySplit="1" topLeftCell="A2" activePane="bottomLeft" state="frozen"/>
      <selection pane="bottomLeft"/>
    </sheetView>
  </sheetViews>
  <sheetFormatPr baseColWidth="10" defaultRowHeight="20"/>
  <cols>
    <col min="1" max="10" width="18.5703125" customWidth="1"/>
  </cols>
  <sheetData>
    <row r="1" spans="1:10">
      <c r="A1" s="1" t="s">
        <v>149</v>
      </c>
      <c r="B1" s="1" t="s">
        <v>150</v>
      </c>
      <c r="C1" s="1" t="s">
        <v>151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152</v>
      </c>
      <c r="J1" s="1" t="s">
        <v>7</v>
      </c>
    </row>
    <row r="2" spans="1:10">
      <c r="A2" t="s">
        <v>153</v>
      </c>
      <c r="B2" t="s">
        <v>154</v>
      </c>
      <c r="C2" t="s">
        <v>155</v>
      </c>
      <c r="D2" t="s">
        <v>156</v>
      </c>
      <c r="E2" t="s">
        <v>157</v>
      </c>
      <c r="F2" t="s">
        <v>158</v>
      </c>
      <c r="G2" t="s">
        <v>159</v>
      </c>
      <c r="H2" t="s">
        <v>14</v>
      </c>
      <c r="I2" s="3">
        <v>5000000</v>
      </c>
      <c r="J2" s="2">
        <v>43221</v>
      </c>
    </row>
    <row r="3" spans="1:10">
      <c r="A3" t="s">
        <v>160</v>
      </c>
      <c r="B3" t="s">
        <v>161</v>
      </c>
      <c r="C3" t="s">
        <v>162</v>
      </c>
      <c r="D3" t="s">
        <v>163</v>
      </c>
      <c r="E3" t="s">
        <v>164</v>
      </c>
      <c r="F3" t="s">
        <v>165</v>
      </c>
      <c r="G3" t="s">
        <v>166</v>
      </c>
      <c r="H3" t="s">
        <v>14</v>
      </c>
      <c r="I3" s="3">
        <v>3000000</v>
      </c>
      <c r="J3" s="2">
        <v>43692</v>
      </c>
    </row>
    <row r="4" spans="1:10">
      <c r="A4" t="s">
        <v>167</v>
      </c>
      <c r="B4" t="s">
        <v>168</v>
      </c>
      <c r="C4" t="s">
        <v>169</v>
      </c>
      <c r="D4" t="s">
        <v>170</v>
      </c>
      <c r="E4" t="s">
        <v>171</v>
      </c>
      <c r="F4" t="s">
        <v>172</v>
      </c>
      <c r="G4" t="s">
        <v>173</v>
      </c>
      <c r="H4" t="s">
        <v>27</v>
      </c>
      <c r="I4" s="3">
        <v>4000000</v>
      </c>
      <c r="J4" s="2">
        <v>43871</v>
      </c>
    </row>
    <row r="5" spans="1:10">
      <c r="A5" t="s">
        <v>174</v>
      </c>
      <c r="B5" t="s">
        <v>175</v>
      </c>
      <c r="C5" t="s">
        <v>176</v>
      </c>
      <c r="D5" t="s">
        <v>177</v>
      </c>
      <c r="E5" t="s">
        <v>178</v>
      </c>
      <c r="F5" t="s">
        <v>179</v>
      </c>
      <c r="G5" t="s">
        <v>180</v>
      </c>
      <c r="H5" t="s">
        <v>14</v>
      </c>
      <c r="I5" s="3">
        <v>2000000</v>
      </c>
      <c r="J5" s="2">
        <v>43789</v>
      </c>
    </row>
    <row r="6" spans="1:10">
      <c r="A6" t="s">
        <v>181</v>
      </c>
      <c r="B6" t="s">
        <v>182</v>
      </c>
      <c r="C6" t="s">
        <v>183</v>
      </c>
      <c r="D6" t="s">
        <v>184</v>
      </c>
      <c r="E6" t="s">
        <v>185</v>
      </c>
      <c r="F6" t="s">
        <v>186</v>
      </c>
      <c r="G6" t="s">
        <v>187</v>
      </c>
      <c r="H6" t="s">
        <v>40</v>
      </c>
      <c r="I6" s="3">
        <v>3500000</v>
      </c>
      <c r="J6" s="2">
        <v>44291</v>
      </c>
    </row>
    <row r="7" spans="1:10">
      <c r="A7" t="s">
        <v>188</v>
      </c>
      <c r="B7" t="s">
        <v>189</v>
      </c>
      <c r="C7" t="s">
        <v>190</v>
      </c>
      <c r="D7" t="s">
        <v>191</v>
      </c>
      <c r="E7" t="s">
        <v>192</v>
      </c>
      <c r="F7" t="s">
        <v>193</v>
      </c>
      <c r="G7" t="s">
        <v>194</v>
      </c>
      <c r="H7" t="s">
        <v>14</v>
      </c>
      <c r="I7" s="3">
        <v>8000000</v>
      </c>
      <c r="J7" s="2">
        <v>42928</v>
      </c>
    </row>
    <row r="8" spans="1:10">
      <c r="A8" t="s">
        <v>195</v>
      </c>
      <c r="B8" t="s">
        <v>196</v>
      </c>
      <c r="C8" t="s">
        <v>183</v>
      </c>
      <c r="D8" t="s">
        <v>197</v>
      </c>
      <c r="E8" t="s">
        <v>198</v>
      </c>
      <c r="F8" t="s">
        <v>199</v>
      </c>
      <c r="G8" t="s">
        <v>200</v>
      </c>
      <c r="H8" t="s">
        <v>53</v>
      </c>
      <c r="I8" s="3">
        <v>2500000</v>
      </c>
      <c r="J8" s="2">
        <v>44104</v>
      </c>
    </row>
    <row r="9" spans="1:10">
      <c r="A9" t="s">
        <v>201</v>
      </c>
      <c r="B9" t="s">
        <v>202</v>
      </c>
      <c r="C9" t="s">
        <v>203</v>
      </c>
      <c r="D9" t="s">
        <v>204</v>
      </c>
      <c r="E9" t="s">
        <v>205</v>
      </c>
      <c r="F9" t="s">
        <v>206</v>
      </c>
      <c r="G9" t="s">
        <v>207</v>
      </c>
      <c r="H9" t="s">
        <v>14</v>
      </c>
      <c r="I9" s="3">
        <v>1500000</v>
      </c>
      <c r="J9" s="2">
        <v>44635</v>
      </c>
    </row>
    <row r="10" spans="1:10">
      <c r="A10" t="s">
        <v>208</v>
      </c>
      <c r="B10" t="s">
        <v>209</v>
      </c>
      <c r="C10" t="s">
        <v>190</v>
      </c>
      <c r="D10" t="s">
        <v>210</v>
      </c>
      <c r="E10" t="s">
        <v>211</v>
      </c>
      <c r="F10" t="s">
        <v>212</v>
      </c>
      <c r="G10" t="s">
        <v>213</v>
      </c>
      <c r="H10" t="s">
        <v>14</v>
      </c>
      <c r="I10" s="3">
        <v>4500000</v>
      </c>
      <c r="J10" s="2">
        <v>43381</v>
      </c>
    </row>
    <row r="11" spans="1:10">
      <c r="A11" t="s">
        <v>214</v>
      </c>
      <c r="B11" t="s">
        <v>215</v>
      </c>
      <c r="C11" t="s">
        <v>162</v>
      </c>
      <c r="D11" t="s">
        <v>216</v>
      </c>
      <c r="E11" t="s">
        <v>217</v>
      </c>
      <c r="F11" t="s">
        <v>218</v>
      </c>
      <c r="G11" t="s">
        <v>219</v>
      </c>
      <c r="H11" t="s">
        <v>72</v>
      </c>
      <c r="I11" s="3">
        <v>2000000</v>
      </c>
      <c r="J11" s="2">
        <v>44369</v>
      </c>
    </row>
    <row r="12" spans="1:10">
      <c r="A12" t="s">
        <v>220</v>
      </c>
      <c r="B12" t="s">
        <v>221</v>
      </c>
      <c r="C12" t="s">
        <v>169</v>
      </c>
      <c r="D12" t="s">
        <v>222</v>
      </c>
      <c r="E12" t="s">
        <v>223</v>
      </c>
      <c r="F12" t="s">
        <v>224</v>
      </c>
      <c r="G12" t="s">
        <v>225</v>
      </c>
      <c r="H12" t="s">
        <v>14</v>
      </c>
      <c r="I12" s="3">
        <v>6000000</v>
      </c>
      <c r="J12" s="2">
        <v>43070</v>
      </c>
    </row>
    <row r="13" spans="1:10">
      <c r="A13" t="s">
        <v>226</v>
      </c>
      <c r="B13" t="s">
        <v>227</v>
      </c>
      <c r="C13" t="s">
        <v>228</v>
      </c>
      <c r="D13" t="s">
        <v>229</v>
      </c>
      <c r="E13" t="s">
        <v>230</v>
      </c>
      <c r="F13" t="s">
        <v>231</v>
      </c>
      <c r="G13" t="s">
        <v>232</v>
      </c>
      <c r="H13" t="s">
        <v>14</v>
      </c>
      <c r="I13" s="3">
        <v>3000000</v>
      </c>
      <c r="J13" s="2">
        <v>44946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B629-274F-9A42-81BC-5F574D945EC6}">
  <dimension ref="A1:N16"/>
  <sheetViews>
    <sheetView tabSelected="1" workbookViewId="0">
      <pane ySplit="1" topLeftCell="A2" activePane="bottomLeft" state="frozen"/>
      <selection pane="bottomLeft" activeCell="K6" sqref="K6"/>
    </sheetView>
  </sheetViews>
  <sheetFormatPr baseColWidth="10" defaultRowHeight="20"/>
  <sheetData>
    <row r="1" spans="1:14">
      <c r="A1" s="1" t="s">
        <v>233</v>
      </c>
      <c r="B1" s="1" t="s">
        <v>234</v>
      </c>
      <c r="C1" s="1" t="s">
        <v>149</v>
      </c>
      <c r="D1" s="1" t="s">
        <v>150</v>
      </c>
      <c r="E1" s="1" t="s">
        <v>79</v>
      </c>
      <c r="F1" s="1" t="s">
        <v>80</v>
      </c>
      <c r="G1" s="1" t="s">
        <v>82</v>
      </c>
      <c r="H1" s="1" t="s">
        <v>235</v>
      </c>
      <c r="I1" s="1" t="s">
        <v>236</v>
      </c>
      <c r="J1" s="1" t="s">
        <v>237</v>
      </c>
      <c r="K1" s="1" t="s">
        <v>238</v>
      </c>
      <c r="L1" s="1" t="s">
        <v>239</v>
      </c>
      <c r="M1" s="1" t="s">
        <v>2</v>
      </c>
      <c r="N1" s="1" t="s">
        <v>240</v>
      </c>
    </row>
    <row r="2" spans="1:14">
      <c r="A2" t="s">
        <v>241</v>
      </c>
      <c r="B2" s="2">
        <v>45672</v>
      </c>
      <c r="C2" t="s">
        <v>153</v>
      </c>
      <c r="D2" t="str">
        <f>IFERROR(VLOOKUP(C2,顧客マスタ!A:B,2,FALSE),"")</f>
        <v>株式会社ダイシン建設</v>
      </c>
      <c r="E2" t="s">
        <v>89</v>
      </c>
      <c r="F2" t="str">
        <f>IFERROR(VLOOKUP(E2,商品マスタ!A:B,2,FALSE),"")</f>
        <v>作業服ジャケット</v>
      </c>
      <c r="G2" t="str">
        <f>IFERROR(VLOOKUP(E2,商品マスタ!A:D,4,FALSE),"")</f>
        <v>M</v>
      </c>
      <c r="H2">
        <v>30</v>
      </c>
      <c r="I2" s="3">
        <f>IFERROR(VLOOKUP(E2,商品マスタ!A:H,8,FALSE),0)</f>
        <v>4500</v>
      </c>
      <c r="J2" s="3">
        <f>H2*I2</f>
        <v>135000</v>
      </c>
      <c r="K2" s="3">
        <f>ROUND(J2*0.1,0)</f>
        <v>13500</v>
      </c>
      <c r="L2" s="3">
        <f>J2+K2</f>
        <v>148500</v>
      </c>
      <c r="M2" t="s">
        <v>242</v>
      </c>
      <c r="N2" t="s">
        <v>243</v>
      </c>
    </row>
    <row r="3" spans="1:14">
      <c r="A3" t="s">
        <v>244</v>
      </c>
      <c r="B3" s="2">
        <v>45675</v>
      </c>
      <c r="C3" t="s">
        <v>160</v>
      </c>
      <c r="D3" t="str">
        <f>IFERROR(VLOOKUP(C3,顧客マスタ!A:B,2,FALSE),"")</f>
        <v>さくらフードサービス㈱</v>
      </c>
      <c r="E3" t="s">
        <v>109</v>
      </c>
      <c r="F3" t="str">
        <f>IFERROR(VLOOKUP(E3,商品マスタ!A:B,2,FALSE),"")</f>
        <v>コックコート</v>
      </c>
      <c r="G3" t="str">
        <f>IFERROR(VLOOKUP(E3,商品マスタ!A:D,4,FALSE),"")</f>
        <v>M</v>
      </c>
      <c r="H3">
        <v>50</v>
      </c>
      <c r="I3" s="3">
        <f>IFERROR(VLOOKUP(E3,商品マスタ!A:H,8,FALSE),0)</f>
        <v>5800</v>
      </c>
      <c r="J3" s="3">
        <f t="shared" ref="J3:J16" si="0">H3*I3</f>
        <v>290000</v>
      </c>
      <c r="K3" s="3">
        <f t="shared" ref="K3:K16" si="1">ROUND(J3*0.1,0)</f>
        <v>29000</v>
      </c>
      <c r="L3" s="3">
        <f t="shared" ref="L3:L16" si="2">J3+K3</f>
        <v>319000</v>
      </c>
      <c r="M3" t="s">
        <v>23</v>
      </c>
      <c r="N3" t="s">
        <v>243</v>
      </c>
    </row>
    <row r="4" spans="1:14">
      <c r="A4" t="s">
        <v>245</v>
      </c>
      <c r="B4" s="2">
        <v>45679</v>
      </c>
      <c r="C4" t="s">
        <v>167</v>
      </c>
      <c r="D4" t="str">
        <f>IFERROR(VLOOKUP(C4,顧客マスタ!A:B,2,FALSE),"")</f>
        <v>医療法人すずらん会</v>
      </c>
      <c r="E4" t="s">
        <v>117</v>
      </c>
      <c r="F4" t="str">
        <f>IFERROR(VLOOKUP(E4,商品マスタ!A:B,2,FALSE),"")</f>
        <v>ナーススクラブ</v>
      </c>
      <c r="G4" t="str">
        <f>IFERROR(VLOOKUP(E4,商品マスタ!A:D,4,FALSE),"")</f>
        <v>M</v>
      </c>
      <c r="H4">
        <v>40</v>
      </c>
      <c r="I4" s="3">
        <f>IFERROR(VLOOKUP(E4,商品マスタ!A:H,8,FALSE),0)</f>
        <v>3900</v>
      </c>
      <c r="J4" s="3">
        <f t="shared" si="0"/>
        <v>156000</v>
      </c>
      <c r="K4" s="3">
        <f t="shared" si="1"/>
        <v>15600</v>
      </c>
      <c r="L4" s="3">
        <f t="shared" si="2"/>
        <v>171600</v>
      </c>
      <c r="M4" t="s">
        <v>242</v>
      </c>
      <c r="N4" t="s">
        <v>243</v>
      </c>
    </row>
    <row r="5" spans="1:14">
      <c r="A5" t="s">
        <v>246</v>
      </c>
      <c r="B5" s="2">
        <v>45691</v>
      </c>
      <c r="C5" t="s">
        <v>174</v>
      </c>
      <c r="D5" t="str">
        <f>IFERROR(VLOOKUP(C5,顧客マスタ!A:B,2,FALSE),"")</f>
        <v>セキュリティサービスコスモス</v>
      </c>
      <c r="E5" t="s">
        <v>126</v>
      </c>
      <c r="F5" t="str">
        <f>IFERROR(VLOOKUP(E5,商品マスタ!A:B,2,FALSE),"")</f>
        <v>警備員制服上衣</v>
      </c>
      <c r="G5" t="str">
        <f>IFERROR(VLOOKUP(E5,商品マスタ!A:D,4,FALSE),"")</f>
        <v>L</v>
      </c>
      <c r="H5">
        <v>25</v>
      </c>
      <c r="I5" s="3">
        <f>IFERROR(VLOOKUP(E5,商品マスタ!A:H,8,FALSE),0)</f>
        <v>7500</v>
      </c>
      <c r="J5" s="3">
        <f t="shared" si="0"/>
        <v>187500</v>
      </c>
      <c r="K5" s="3">
        <f t="shared" si="1"/>
        <v>18750</v>
      </c>
      <c r="L5" s="3">
        <f t="shared" si="2"/>
        <v>206250</v>
      </c>
      <c r="M5" t="s">
        <v>247</v>
      </c>
      <c r="N5" t="s">
        <v>243</v>
      </c>
    </row>
    <row r="6" spans="1:14">
      <c r="A6" t="s">
        <v>248</v>
      </c>
      <c r="B6" s="2">
        <v>45698</v>
      </c>
      <c r="C6" t="s">
        <v>181</v>
      </c>
      <c r="D6" t="str">
        <f>IFERROR(VLOOKUP(C6,顧客マスタ!A:B,2,FALSE),"")</f>
        <v>ホテルグランド札幌</v>
      </c>
      <c r="E6" t="s">
        <v>130</v>
      </c>
      <c r="F6" t="str">
        <f>IFERROR(VLOOKUP(E6,商品マスタ!A:B,2,FALSE),"")</f>
        <v>ホテルスタッフベスト</v>
      </c>
      <c r="G6" t="str">
        <f>IFERROR(VLOOKUP(E6,商品マスタ!A:D,4,FALSE),"")</f>
        <v>M</v>
      </c>
      <c r="H6">
        <v>20</v>
      </c>
      <c r="I6" s="3">
        <f>IFERROR(VLOOKUP(E6,商品マスタ!A:H,8,FALSE),0)</f>
        <v>6200</v>
      </c>
      <c r="J6" s="3">
        <f t="shared" si="0"/>
        <v>124000</v>
      </c>
      <c r="K6" s="3">
        <f t="shared" si="1"/>
        <v>12400</v>
      </c>
      <c r="L6" s="3">
        <f t="shared" si="2"/>
        <v>136400</v>
      </c>
      <c r="M6" t="s">
        <v>23</v>
      </c>
      <c r="N6" t="s">
        <v>243</v>
      </c>
    </row>
    <row r="7" spans="1:14">
      <c r="A7" t="s">
        <v>249</v>
      </c>
      <c r="B7" s="2">
        <v>45703</v>
      </c>
      <c r="C7" t="s">
        <v>153</v>
      </c>
      <c r="D7" t="str">
        <f>IFERROR(VLOOKUP(C7,顧客マスタ!A:B,2,FALSE),"")</f>
        <v>株式会社ダイシン建設</v>
      </c>
      <c r="E7" t="s">
        <v>135</v>
      </c>
      <c r="F7" t="str">
        <f>IFERROR(VLOOKUP(E7,商品マスタ!A:B,2,FALSE),"")</f>
        <v>作業手袋</v>
      </c>
      <c r="G7" t="str">
        <f>IFERROR(VLOOKUP(E7,商品マスタ!A:D,4,FALSE),"")</f>
        <v>F</v>
      </c>
      <c r="H7">
        <v>200</v>
      </c>
      <c r="I7" s="3">
        <f>IFERROR(VLOOKUP(E7,商品マスタ!A:H,8,FALSE),0)</f>
        <v>350</v>
      </c>
      <c r="J7" s="3">
        <f t="shared" si="0"/>
        <v>70000</v>
      </c>
      <c r="K7" s="3">
        <f t="shared" si="1"/>
        <v>7000</v>
      </c>
      <c r="L7" s="3">
        <f t="shared" si="2"/>
        <v>77000</v>
      </c>
      <c r="M7" t="s">
        <v>242</v>
      </c>
      <c r="N7" t="s">
        <v>243</v>
      </c>
    </row>
    <row r="8" spans="1:14">
      <c r="A8" t="s">
        <v>250</v>
      </c>
      <c r="B8" s="2">
        <v>45708</v>
      </c>
      <c r="C8" t="s">
        <v>188</v>
      </c>
      <c r="D8" t="str">
        <f>IFERROR(VLOOKUP(C8,顧客マスタ!A:B,2,FALSE),"")</f>
        <v>トヨタ製作工業㈱</v>
      </c>
      <c r="E8" t="s">
        <v>95</v>
      </c>
      <c r="F8" t="str">
        <f>IFERROR(VLOOKUP(E8,商品マスタ!A:B,2,FALSE),"")</f>
        <v>作業服ジャケット</v>
      </c>
      <c r="G8" t="str">
        <f>IFERROR(VLOOKUP(E8,商品マスタ!A:D,4,FALSE),"")</f>
        <v>L</v>
      </c>
      <c r="H8">
        <v>80</v>
      </c>
      <c r="I8" s="3">
        <f>IFERROR(VLOOKUP(E8,商品マスタ!A:H,8,FALSE),0)</f>
        <v>4500</v>
      </c>
      <c r="J8" s="3">
        <f t="shared" si="0"/>
        <v>360000</v>
      </c>
      <c r="K8" s="3">
        <f t="shared" si="1"/>
        <v>36000</v>
      </c>
      <c r="L8" s="3">
        <f t="shared" si="2"/>
        <v>396000</v>
      </c>
      <c r="M8" t="s">
        <v>247</v>
      </c>
      <c r="N8" t="s">
        <v>243</v>
      </c>
    </row>
    <row r="9" spans="1:14">
      <c r="A9" t="s">
        <v>251</v>
      </c>
      <c r="B9" s="2">
        <v>45717</v>
      </c>
      <c r="C9" t="s">
        <v>195</v>
      </c>
      <c r="D9" t="str">
        <f>IFERROR(VLOOKUP(C9,顧客マスタ!A:B,2,FALSE),"")</f>
        <v>京都老舗旅館 梅の室</v>
      </c>
      <c r="E9" t="s">
        <v>130</v>
      </c>
      <c r="F9" t="str">
        <f>IFERROR(VLOOKUP(E9,商品マスタ!A:B,2,FALSE),"")</f>
        <v>ホテルスタッフベスト</v>
      </c>
      <c r="G9" t="str">
        <f>IFERROR(VLOOKUP(E9,商品マスタ!A:D,4,FALSE),"")</f>
        <v>M</v>
      </c>
      <c r="H9">
        <v>35</v>
      </c>
      <c r="I9" s="3">
        <f>IFERROR(VLOOKUP(E9,商品マスタ!A:H,8,FALSE),0)</f>
        <v>6200</v>
      </c>
      <c r="J9" s="3">
        <f t="shared" si="0"/>
        <v>217000</v>
      </c>
      <c r="K9" s="3">
        <f t="shared" si="1"/>
        <v>21700</v>
      </c>
      <c r="L9" s="3">
        <f t="shared" si="2"/>
        <v>238700</v>
      </c>
      <c r="M9" t="s">
        <v>23</v>
      </c>
      <c r="N9" t="s">
        <v>243</v>
      </c>
    </row>
    <row r="10" spans="1:14">
      <c r="A10" t="s">
        <v>252</v>
      </c>
      <c r="B10" s="2">
        <v>45721</v>
      </c>
      <c r="C10" t="s">
        <v>201</v>
      </c>
      <c r="D10" t="str">
        <f>IFERROR(VLOOKUP(C10,顧客マスタ!A:B,2,FALSE),"")</f>
        <v>仙台介護サービス㈱</v>
      </c>
      <c r="E10" t="s">
        <v>122</v>
      </c>
      <c r="F10" t="str">
        <f>IFERROR(VLOOKUP(E10,商品マスタ!A:B,2,FALSE),"")</f>
        <v>ナーススクラブ</v>
      </c>
      <c r="G10" t="str">
        <f>IFERROR(VLOOKUP(E10,商品マスタ!A:D,4,FALSE),"")</f>
        <v>L</v>
      </c>
      <c r="H10">
        <v>30</v>
      </c>
      <c r="I10" s="3">
        <f>IFERROR(VLOOKUP(E10,商品マスタ!A:H,8,FALSE),0)</f>
        <v>3900</v>
      </c>
      <c r="J10" s="3">
        <f t="shared" si="0"/>
        <v>117000</v>
      </c>
      <c r="K10" s="3">
        <f t="shared" si="1"/>
        <v>11700</v>
      </c>
      <c r="L10" s="3">
        <f t="shared" si="2"/>
        <v>128700</v>
      </c>
      <c r="M10" t="s">
        <v>242</v>
      </c>
      <c r="N10" t="s">
        <v>243</v>
      </c>
    </row>
    <row r="11" spans="1:14">
      <c r="A11" t="s">
        <v>253</v>
      </c>
      <c r="B11" s="2">
        <v>45728</v>
      </c>
      <c r="C11" t="s">
        <v>208</v>
      </c>
      <c r="D11" t="str">
        <f>IFERROR(VLOOKUP(C11,顧客マスタ!A:B,2,FALSE),"")</f>
        <v>ひろしま鉄工所㈱</v>
      </c>
      <c r="E11" t="s">
        <v>140</v>
      </c>
      <c r="F11" t="str">
        <f>IFERROR(VLOOKUP(E11,商品マスタ!A:B,2,FALSE),"")</f>
        <v>安全靴</v>
      </c>
      <c r="G11" t="str">
        <f>IFERROR(VLOOKUP(E11,商品マスタ!A:D,4,FALSE),"")</f>
        <v>26cm</v>
      </c>
      <c r="H11">
        <v>60</v>
      </c>
      <c r="I11" s="3">
        <f>IFERROR(VLOOKUP(E11,商品マスタ!A:H,8,FALSE),0)</f>
        <v>6800</v>
      </c>
      <c r="J11" s="3">
        <f t="shared" si="0"/>
        <v>408000</v>
      </c>
      <c r="K11" s="3">
        <f t="shared" si="1"/>
        <v>40800</v>
      </c>
      <c r="L11" s="3">
        <f t="shared" si="2"/>
        <v>448800</v>
      </c>
      <c r="M11" t="s">
        <v>247</v>
      </c>
      <c r="N11" t="s">
        <v>243</v>
      </c>
    </row>
    <row r="12" spans="1:14">
      <c r="A12" t="s">
        <v>254</v>
      </c>
      <c r="B12" s="2">
        <v>45736</v>
      </c>
      <c r="C12" t="s">
        <v>214</v>
      </c>
      <c r="D12" t="str">
        <f>IFERROR(VLOOKUP(C12,顧客マスタ!A:B,2,FALSE),"")</f>
        <v>神戸レストラングループ</v>
      </c>
      <c r="E12" t="s">
        <v>113</v>
      </c>
      <c r="F12" t="str">
        <f>IFERROR(VLOOKUP(E12,商品マスタ!A:B,2,FALSE),"")</f>
        <v>コックコート</v>
      </c>
      <c r="G12" t="str">
        <f>IFERROR(VLOOKUP(E12,商品マスタ!A:D,4,FALSE),"")</f>
        <v>L</v>
      </c>
      <c r="H12">
        <v>45</v>
      </c>
      <c r="I12" s="3">
        <f>IFERROR(VLOOKUP(E12,商品マスタ!A:H,8,FALSE),0)</f>
        <v>5800</v>
      </c>
      <c r="J12" s="3">
        <f t="shared" si="0"/>
        <v>261000</v>
      </c>
      <c r="K12" s="3">
        <f t="shared" si="1"/>
        <v>26100</v>
      </c>
      <c r="L12" s="3">
        <f t="shared" si="2"/>
        <v>287100</v>
      </c>
      <c r="M12" t="s">
        <v>23</v>
      </c>
      <c r="N12" t="s">
        <v>243</v>
      </c>
    </row>
    <row r="13" spans="1:14">
      <c r="A13" t="s">
        <v>255</v>
      </c>
      <c r="B13" s="2">
        <v>45749</v>
      </c>
      <c r="C13" t="s">
        <v>220</v>
      </c>
      <c r="D13" t="str">
        <f>IFERROR(VLOOKUP(C13,顧客マスタ!A:B,2,FALSE),"")</f>
        <v>千葉総合病院</v>
      </c>
      <c r="E13" t="s">
        <v>123</v>
      </c>
      <c r="F13" t="str">
        <f>IFERROR(VLOOKUP(E13,商品マスタ!A:B,2,FALSE),"")</f>
        <v>白衣</v>
      </c>
      <c r="G13" t="str">
        <f>IFERROR(VLOOKUP(E13,商品マスタ!A:D,4,FALSE),"")</f>
        <v>M</v>
      </c>
      <c r="H13">
        <v>22</v>
      </c>
      <c r="I13" s="3">
        <f>IFERROR(VLOOKUP(E13,商品マスタ!A:H,8,FALSE),0)</f>
        <v>5200</v>
      </c>
      <c r="J13" s="3">
        <f t="shared" si="0"/>
        <v>114400</v>
      </c>
      <c r="K13" s="3">
        <f t="shared" si="1"/>
        <v>11440</v>
      </c>
      <c r="L13" s="3">
        <f t="shared" si="2"/>
        <v>125840</v>
      </c>
      <c r="M13" t="s">
        <v>242</v>
      </c>
      <c r="N13" t="s">
        <v>243</v>
      </c>
    </row>
    <row r="14" spans="1:14">
      <c r="A14" t="s">
        <v>256</v>
      </c>
      <c r="B14" s="2">
        <v>45755</v>
      </c>
      <c r="C14" t="s">
        <v>226</v>
      </c>
      <c r="D14" t="str">
        <f>IFERROR(VLOOKUP(C14,顧客マスタ!A:B,2,FALSE),"")</f>
        <v>スタービル三井㈱</v>
      </c>
      <c r="E14" t="s">
        <v>145</v>
      </c>
      <c r="F14" t="str">
        <f>IFERROR(VLOOKUP(E14,商品マスタ!A:B,2,FALSE),"")</f>
        <v>ヘルメット</v>
      </c>
      <c r="G14" t="str">
        <f>IFERROR(VLOOKUP(E14,商品マスタ!A:D,4,FALSE),"")</f>
        <v>F</v>
      </c>
      <c r="H14">
        <v>15</v>
      </c>
      <c r="I14" s="3">
        <f>IFERROR(VLOOKUP(E14,商品マスタ!A:H,8,FALSE),0)</f>
        <v>4500</v>
      </c>
      <c r="J14" s="3">
        <f t="shared" si="0"/>
        <v>67500</v>
      </c>
      <c r="K14" s="3">
        <f t="shared" si="1"/>
        <v>6750</v>
      </c>
      <c r="L14" s="3">
        <f t="shared" si="2"/>
        <v>74250</v>
      </c>
      <c r="M14" t="s">
        <v>247</v>
      </c>
      <c r="N14" t="s">
        <v>257</v>
      </c>
    </row>
    <row r="15" spans="1:14">
      <c r="A15" t="s">
        <v>258</v>
      </c>
      <c r="B15" s="2">
        <v>45762</v>
      </c>
      <c r="C15" t="s">
        <v>160</v>
      </c>
      <c r="D15" t="str">
        <f>IFERROR(VLOOKUP(C15,顧客マスタ!A:B,2,FALSE),"")</f>
        <v>さくらフードサービス㈱</v>
      </c>
      <c r="E15" t="s">
        <v>114</v>
      </c>
      <c r="F15" t="str">
        <f>IFERROR(VLOOKUP(E15,商品マスタ!A:B,2,FALSE),"")</f>
        <v>エプロン</v>
      </c>
      <c r="G15" t="str">
        <f>IFERROR(VLOOKUP(E15,商品マスタ!A:D,4,FALSE),"")</f>
        <v>F</v>
      </c>
      <c r="H15">
        <v>100</v>
      </c>
      <c r="I15" s="3">
        <f>IFERROR(VLOOKUP(E15,商品マスタ!A:H,8,FALSE),0)</f>
        <v>1400</v>
      </c>
      <c r="J15" s="3">
        <f t="shared" si="0"/>
        <v>140000</v>
      </c>
      <c r="K15" s="3">
        <f t="shared" si="1"/>
        <v>14000</v>
      </c>
      <c r="L15" s="3">
        <f t="shared" si="2"/>
        <v>154000</v>
      </c>
      <c r="M15" t="s">
        <v>23</v>
      </c>
      <c r="N15" t="s">
        <v>257</v>
      </c>
    </row>
    <row r="16" spans="1:14">
      <c r="A16" t="s">
        <v>259</v>
      </c>
      <c r="B16" s="2">
        <v>45767</v>
      </c>
      <c r="C16" t="s">
        <v>153</v>
      </c>
      <c r="D16" t="str">
        <f>IFERROR(VLOOKUP(C16,顧客マスタ!A:B,2,FALSE),"")</f>
        <v>株式会社ダイシン建設</v>
      </c>
      <c r="E16" t="s">
        <v>97</v>
      </c>
      <c r="F16" t="str">
        <f>IFERROR(VLOOKUP(E16,商品マスタ!A:B,2,FALSE),"")</f>
        <v>作業服ジャケット</v>
      </c>
      <c r="G16" t="str">
        <f>IFERROR(VLOOKUP(E16,商品マスタ!A:D,4,FALSE),"")</f>
        <v>LL</v>
      </c>
      <c r="H16">
        <v>40</v>
      </c>
      <c r="I16" s="3">
        <f>IFERROR(VLOOKUP(E16,商品マスタ!A:H,8,FALSE),0)</f>
        <v>4700</v>
      </c>
      <c r="J16" s="3">
        <f t="shared" si="0"/>
        <v>188000</v>
      </c>
      <c r="K16" s="3">
        <f t="shared" si="1"/>
        <v>18800</v>
      </c>
      <c r="L16" s="3">
        <f t="shared" si="2"/>
        <v>206800</v>
      </c>
      <c r="M16" t="s">
        <v>242</v>
      </c>
      <c r="N16" t="s">
        <v>260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仕入先マスタ</vt:lpstr>
      <vt:lpstr>商品マスタ</vt:lpstr>
      <vt:lpstr>顧客マスタ</vt:lpstr>
      <vt:lpstr>販売データ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知也 村上</dc:creator>
  <cp:lastModifiedBy>知也 村上</cp:lastModifiedBy>
  <dcterms:created xsi:type="dcterms:W3CDTF">2026-04-26T05:20:52Z</dcterms:created>
  <dcterms:modified xsi:type="dcterms:W3CDTF">2026-04-26T05:26:17Z</dcterms:modified>
</cp:coreProperties>
</file>